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bejishvili\Desktop\ქრონიკული დაავადებების პროგრამა\რეპორტი\"/>
    </mc:Choice>
  </mc:AlternateContent>
  <bookViews>
    <workbookView xWindow="0" yWindow="0" windowWidth="20490" windowHeight="7155"/>
  </bookViews>
  <sheets>
    <sheet name="1-31 ივლის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I48" i="1" l="1"/>
  <c r="I50" i="1" s="1"/>
  <c r="J48" i="1"/>
  <c r="J50" i="1" s="1"/>
  <c r="K48" i="1"/>
  <c r="K50" i="1" s="1"/>
  <c r="L48" i="1"/>
  <c r="L50" i="1" s="1"/>
  <c r="M48" i="1"/>
  <c r="M50" i="1" s="1"/>
  <c r="N48" i="1"/>
  <c r="N50" i="1" s="1"/>
  <c r="O48" i="1"/>
  <c r="O50" i="1" s="1"/>
  <c r="P48" i="1"/>
  <c r="P50" i="1" s="1"/>
  <c r="Q48" i="1"/>
  <c r="Q50" i="1" s="1"/>
  <c r="R48" i="1"/>
  <c r="R50" i="1" s="1"/>
  <c r="S48" i="1"/>
  <c r="S50" i="1" s="1"/>
  <c r="T48" i="1"/>
  <c r="T50" i="1" s="1"/>
  <c r="U48" i="1"/>
  <c r="U50" i="1" s="1"/>
  <c r="V48" i="1"/>
  <c r="V50" i="1" s="1"/>
  <c r="W48" i="1"/>
  <c r="W50" i="1" s="1"/>
  <c r="X48" i="1"/>
  <c r="X50" i="1" s="1"/>
  <c r="Y48" i="1"/>
  <c r="Y50" i="1" s="1"/>
  <c r="Z48" i="1"/>
  <c r="Z50" i="1" s="1"/>
  <c r="AA48" i="1"/>
  <c r="AA50" i="1" s="1"/>
  <c r="H48" i="1"/>
  <c r="H50" i="1" s="1"/>
  <c r="W53" i="1" l="1"/>
  <c r="R53" i="1"/>
  <c r="U53" i="1"/>
  <c r="H51" i="1"/>
  <c r="F41" i="1"/>
  <c r="F42" i="1"/>
  <c r="F43" i="1"/>
  <c r="F40" i="1"/>
  <c r="F45" i="1"/>
  <c r="F46" i="1"/>
  <c r="F47" i="1"/>
  <c r="F44" i="1"/>
  <c r="F5" i="1"/>
  <c r="F6" i="1"/>
  <c r="F7" i="1"/>
  <c r="F4" i="1"/>
  <c r="F37" i="1"/>
  <c r="F38" i="1"/>
  <c r="F39" i="1"/>
  <c r="F36" i="1"/>
  <c r="F17" i="1"/>
  <c r="F18" i="1"/>
  <c r="F19" i="1"/>
  <c r="F16" i="1"/>
  <c r="F25" i="1"/>
  <c r="F26" i="1"/>
  <c r="F27" i="1"/>
  <c r="F24" i="1"/>
  <c r="F35" i="1"/>
  <c r="F34" i="1"/>
  <c r="F33" i="1"/>
  <c r="F32" i="1"/>
  <c r="F31" i="1"/>
  <c r="F30" i="1"/>
  <c r="F29" i="1"/>
  <c r="F28" i="1"/>
  <c r="F11" i="1"/>
  <c r="F10" i="1"/>
  <c r="F9" i="1"/>
  <c r="F8" i="1"/>
  <c r="F15" i="1"/>
  <c r="F14" i="1"/>
  <c r="F13" i="1"/>
  <c r="F12" i="1"/>
  <c r="F23" i="1"/>
  <c r="F22" i="1"/>
  <c r="F21" i="1"/>
  <c r="F20" i="1"/>
</calcChain>
</file>

<file path=xl/sharedStrings.xml><?xml version="1.0" encoding="utf-8"?>
<sst xmlns="http://schemas.openxmlformats.org/spreadsheetml/2006/main" count="112" uniqueCount="56">
  <si>
    <t>რეგისტრირებული ბენეფიციარი სულ</t>
  </si>
  <si>
    <t>რეგისტრირებული ბენეფიციარი რეგიონების მიხედვით სულ</t>
  </si>
  <si>
    <t>თბილისი</t>
  </si>
  <si>
    <t>იმერეთის მხარე</t>
  </si>
  <si>
    <t>გურია</t>
  </si>
  <si>
    <t>აჭარა</t>
  </si>
  <si>
    <t>რაჭა–ლეჩხუმი და ქვემო სვანეთი</t>
  </si>
  <si>
    <t>კახეთი</t>
  </si>
  <si>
    <t>სამეგრელო ზემო სვანეთი</t>
  </si>
  <si>
    <t>სამცხე ჯავახეთი</t>
  </si>
  <si>
    <t>შიდა ქართლი</t>
  </si>
  <si>
    <t>ქვემო ქართლი</t>
  </si>
  <si>
    <t>მედიკამენტი (ხარჯვა აფთიაქიდან)</t>
  </si>
  <si>
    <t>დიაგნოზი</t>
  </si>
  <si>
    <t>დიაგნოზების პროცენტული (%) გადანაწილება</t>
  </si>
  <si>
    <t>გულ–სისხლძარღვთა</t>
  </si>
  <si>
    <t>ფილტვი</t>
  </si>
  <si>
    <t>დიაბეტი</t>
  </si>
  <si>
    <t>ფარისებრი</t>
  </si>
  <si>
    <t>რეგიონი</t>
  </si>
  <si>
    <t>დიაგნოზების რაოდენობა</t>
  </si>
  <si>
    <t>მცხეთა–მთიანეთი</t>
  </si>
  <si>
    <t>სულ(ბენეფიციარი)</t>
  </si>
  <si>
    <t>ბენეფიციარი (აფთიაქში მიმართვიანობის მიხედვით</t>
  </si>
  <si>
    <t>სალბუტამოლ ინტელი 200 შესხურება(1/200 ფლ.) (ფლაკონი)</t>
  </si>
  <si>
    <t>ენალაპრილი 10 მგ (ტაბლეტი)</t>
  </si>
  <si>
    <t>ლოზაპი 100 მგ (ტაბლეტი)</t>
  </si>
  <si>
    <t>ვარფარინ-ნიკომედი 2.5მგ (ტაბლეტი)</t>
  </si>
  <si>
    <t>ეგილოკი 100მგ (ტაბლეტი)</t>
  </si>
  <si>
    <t>დიგოქსინი გრინდექსი 0.25 მგ (ტაბლეტი)</t>
  </si>
  <si>
    <t>სიოფორი 1000 მგ (ტაბლეტი)</t>
  </si>
  <si>
    <t>ალბუტეროლის სულფატი 0.5 მლ 2.5 მგ (ფლაკონი)</t>
  </si>
  <si>
    <t>კორდარონი 200 მგ (ტაბლეტი)</t>
  </si>
  <si>
    <t>ამარილი 2 მგ (ტაბლეტი)</t>
  </si>
  <si>
    <t>ატორისი 20მგ (ტაბლეტი)</t>
  </si>
  <si>
    <t>ენაპი 20 მგ (ტაბლეტი)</t>
  </si>
  <si>
    <t>პულმიკორტი 0.5 მგ 2 მლ (ფლაკონი)</t>
  </si>
  <si>
    <t>ვეროშპირონი 25 მგ (ტაბლეტი)</t>
  </si>
  <si>
    <t>სერეტიდი 60 შესხურება(1/60 ფლ.) (ფლაკონი)</t>
  </si>
  <si>
    <t>მედროლი 16 მგ (ტაბლეტი)</t>
  </si>
  <si>
    <t>შენიშვნა:</t>
  </si>
  <si>
    <t>დიაბეტონი MR 60მგ</t>
  </si>
  <si>
    <t>ზილტი 75მგ</t>
  </si>
  <si>
    <t>თიროზოლი 5მგ</t>
  </si>
  <si>
    <t>გული</t>
  </si>
  <si>
    <t>ლევოთიროქსინი</t>
  </si>
  <si>
    <t>ტენდერი</t>
  </si>
  <si>
    <t>გახარჯული მედიკამენტის რაოდენობა სულ</t>
  </si>
  <si>
    <t>ერთეულის ღირებულბა</t>
  </si>
  <si>
    <t>ჯამი მედიაკმენტების მიხედვით</t>
  </si>
  <si>
    <t>კომპონენტის მიხედვით</t>
  </si>
  <si>
    <t>სულ (ლარი)</t>
  </si>
  <si>
    <t>დადგენილებით განსაზღვრული ბიუჯეტი</t>
  </si>
  <si>
    <t>პულმიკორტის და  ალბუტეროლის ხარჯვა /რეგისტრაცია დაბალია (სავარაუდოდ ამ კონტიგენტს არ აქვს ნებულაიზერი)</t>
  </si>
  <si>
    <t>დიაბეტი დეფიციტურია –ხარჯვა იქნებოდა უფრო მაღალი რომ შეგვეძლოს უზრუნველყოფა (ამარილი,დიაბეტონი ამოიწურა. დარჩენილია ერთეულ რაიონებში)</t>
  </si>
  <si>
    <t>გულის კომპონენტს აკლია 3 მედიაკმენტი, შესაბამისად ხარჯვა არასრულყოფილია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</si>
</sst>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000_);_(* \(#,##0.0000\);_(* &quot;-&quot;??_);_(@_)"/>
    <numFmt numFmtId="165" formatCode="_(* #,##0.00000000_);_(* \(#,##0.00000000\);_(* &quot;-&quot;??_);_(@_)"/>
    <numFmt numFmtId="166" formatCode="_(* #,##0.000_);_(* \(#,##0.000\);_(* &quot;-&quot;??_);_(@_)"/>
    <numFmt numFmtId="167" formatCode="_(* #,##0.0000000_);_(* \(#,##0.0000000\);_(* &quot;-&quot;??_);_(@_)"/>
    <numFmt numFmtId="168" formatCode="_(* #,##0.00000_);_(* \(#,##0.00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Sylfaen"/>
      <family val="1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4" fontId="2" fillId="0" borderId="1" xfId="2" applyNumberFormat="1" applyFont="1" applyBorder="1"/>
    <xf numFmtId="165" fontId="2" fillId="0" borderId="1" xfId="2" applyNumberFormat="1" applyFont="1" applyBorder="1"/>
    <xf numFmtId="166" fontId="2" fillId="0" borderId="1" xfId="2" applyNumberFormat="1" applyFont="1" applyBorder="1"/>
    <xf numFmtId="43" fontId="2" fillId="0" borderId="1" xfId="2" applyFont="1" applyBorder="1"/>
    <xf numFmtId="167" fontId="2" fillId="0" borderId="1" xfId="2" applyNumberFormat="1" applyFont="1" applyBorder="1"/>
    <xf numFmtId="168" fontId="2" fillId="0" borderId="1" xfId="2" applyNumberFormat="1" applyFont="1" applyBorder="1"/>
    <xf numFmtId="43" fontId="2" fillId="0" borderId="1" xfId="0" applyNumberFormat="1" applyFont="1" applyBorder="1" applyAlignment="1">
      <alignment horizontal="center" vertical="center" wrapText="1"/>
    </xf>
    <xf numFmtId="43" fontId="2" fillId="4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3" fontId="6" fillId="0" borderId="1" xfId="2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3" fontId="6" fillId="0" borderId="1" xfId="2" applyFont="1" applyBorder="1" applyAlignment="1">
      <alignment horizontal="right" vertical="center" wrapText="1"/>
    </xf>
    <xf numFmtId="43" fontId="6" fillId="0" borderId="11" xfId="0" applyNumberFormat="1" applyFont="1" applyBorder="1" applyAlignment="1">
      <alignment horizontal="center" vertical="top"/>
    </xf>
    <xf numFmtId="43" fontId="6" fillId="0" borderId="12" xfId="0" applyNumberFormat="1" applyFont="1" applyBorder="1" applyAlignment="1">
      <alignment horizontal="center" vertical="top"/>
    </xf>
    <xf numFmtId="43" fontId="6" fillId="0" borderId="13" xfId="0" applyNumberFormat="1" applyFont="1" applyBorder="1" applyAlignment="1">
      <alignment horizontal="center" vertical="top"/>
    </xf>
    <xf numFmtId="43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6" fillId="0" borderId="1" xfId="0" applyNumberFormat="1" applyFont="1" applyBorder="1" applyAlignment="1">
      <alignment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9" fontId="2" fillId="3" borderId="2" xfId="1" applyFont="1" applyFill="1" applyBorder="1" applyAlignment="1">
      <alignment horizontal="center" vertical="center" wrapText="1"/>
    </xf>
    <xf numFmtId="9" fontId="2" fillId="3" borderId="6" xfId="1" applyFont="1" applyFill="1" applyBorder="1" applyAlignment="1">
      <alignment horizontal="center" vertical="center" wrapText="1"/>
    </xf>
    <xf numFmtId="9" fontId="2" fillId="3" borderId="3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tabSelected="1" workbookViewId="0">
      <selection activeCell="J3" sqref="J3"/>
    </sheetView>
  </sheetViews>
  <sheetFormatPr defaultColWidth="16.28515625" defaultRowHeight="11.25" x14ac:dyDescent="0.25"/>
  <cols>
    <col min="1" max="1" width="3.85546875" style="1" customWidth="1"/>
    <col min="2" max="2" width="7.28515625" style="1" customWidth="1"/>
    <col min="3" max="3" width="5.28515625" style="1" customWidth="1"/>
    <col min="4" max="4" width="6.85546875" style="1" customWidth="1"/>
    <col min="5" max="5" width="9.85546875" style="1" customWidth="1"/>
    <col min="6" max="6" width="5.28515625" style="1" customWidth="1"/>
    <col min="7" max="7" width="4.7109375" style="1" customWidth="1"/>
    <col min="8" max="9" width="9.5703125" style="1" customWidth="1"/>
    <col min="10" max="10" width="9.85546875" style="1" customWidth="1"/>
    <col min="11" max="11" width="8.5703125" style="1" customWidth="1"/>
    <col min="12" max="12" width="9.42578125" style="1" customWidth="1"/>
    <col min="13" max="13" width="9" style="1" customWidth="1"/>
    <col min="14" max="14" width="9.85546875" style="1" customWidth="1"/>
    <col min="15" max="15" width="9.140625" style="1" customWidth="1"/>
    <col min="16" max="16" width="9.42578125" style="1" customWidth="1"/>
    <col min="17" max="17" width="9.5703125" style="7" customWidth="1"/>
    <col min="18" max="18" width="9.42578125" style="7" customWidth="1"/>
    <col min="19" max="19" width="8.140625" style="1" customWidth="1"/>
    <col min="20" max="20" width="8.85546875" style="7" customWidth="1"/>
    <col min="21" max="21" width="8.42578125" style="1" customWidth="1"/>
    <col min="22" max="22" width="5.28515625" style="1" customWidth="1"/>
    <col min="23" max="24" width="7.7109375" style="1" customWidth="1"/>
    <col min="25" max="25" width="8.140625" style="1" customWidth="1"/>
    <col min="26" max="26" width="8.140625" style="7" customWidth="1"/>
    <col min="27" max="27" width="6.42578125" style="1" customWidth="1"/>
    <col min="28" max="16384" width="16.28515625" style="1"/>
  </cols>
  <sheetData>
    <row r="1" spans="1:27" ht="45.75" customHeight="1" x14ac:dyDescent="0.25">
      <c r="A1" s="60" t="s">
        <v>0</v>
      </c>
      <c r="B1" s="67" t="s">
        <v>1</v>
      </c>
      <c r="C1" s="68"/>
      <c r="D1" s="69"/>
      <c r="E1" s="61" t="s">
        <v>13</v>
      </c>
      <c r="F1" s="50" t="s">
        <v>14</v>
      </c>
      <c r="G1" s="50" t="s">
        <v>23</v>
      </c>
      <c r="H1" s="65" t="s">
        <v>12</v>
      </c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s="7" customFormat="1" ht="45.75" customHeight="1" x14ac:dyDescent="0.25">
      <c r="A2" s="60"/>
      <c r="B2" s="70"/>
      <c r="C2" s="71"/>
      <c r="D2" s="72"/>
      <c r="E2" s="62"/>
      <c r="F2" s="51"/>
      <c r="G2" s="51"/>
      <c r="H2" s="42" t="s">
        <v>44</v>
      </c>
      <c r="I2" s="42"/>
      <c r="J2" s="42"/>
      <c r="K2" s="42"/>
      <c r="L2" s="42"/>
      <c r="M2" s="42"/>
      <c r="N2" s="42"/>
      <c r="O2" s="42"/>
      <c r="P2" s="42"/>
      <c r="Q2" s="42"/>
      <c r="R2" s="43" t="s">
        <v>17</v>
      </c>
      <c r="S2" s="44"/>
      <c r="T2" s="44"/>
      <c r="U2" s="45" t="s">
        <v>18</v>
      </c>
      <c r="V2" s="46"/>
      <c r="W2" s="39" t="s">
        <v>16</v>
      </c>
      <c r="X2" s="40"/>
      <c r="Y2" s="40"/>
      <c r="Z2" s="40"/>
      <c r="AA2" s="41"/>
    </row>
    <row r="3" spans="1:27" ht="152.25" customHeight="1" x14ac:dyDescent="0.25">
      <c r="A3" s="60"/>
      <c r="B3" s="2" t="s">
        <v>19</v>
      </c>
      <c r="C3" s="2" t="s">
        <v>22</v>
      </c>
      <c r="D3" s="2" t="s">
        <v>20</v>
      </c>
      <c r="E3" s="63"/>
      <c r="F3" s="52"/>
      <c r="G3" s="52"/>
      <c r="H3" s="12" t="s">
        <v>35</v>
      </c>
      <c r="I3" s="12" t="s">
        <v>25</v>
      </c>
      <c r="J3" s="12" t="s">
        <v>26</v>
      </c>
      <c r="K3" s="12" t="s">
        <v>27</v>
      </c>
      <c r="L3" s="12" t="s">
        <v>28</v>
      </c>
      <c r="M3" s="12" t="s">
        <v>29</v>
      </c>
      <c r="N3" s="12" t="s">
        <v>34</v>
      </c>
      <c r="O3" s="12" t="s">
        <v>42</v>
      </c>
      <c r="P3" s="12" t="s">
        <v>32</v>
      </c>
      <c r="Q3" s="12" t="s">
        <v>37</v>
      </c>
      <c r="R3" s="14" t="s">
        <v>30</v>
      </c>
      <c r="S3" s="14" t="s">
        <v>33</v>
      </c>
      <c r="T3" s="14" t="s">
        <v>41</v>
      </c>
      <c r="U3" s="13" t="s">
        <v>43</v>
      </c>
      <c r="V3" s="13" t="s">
        <v>45</v>
      </c>
      <c r="W3" s="15" t="s">
        <v>36</v>
      </c>
      <c r="X3" s="15" t="s">
        <v>24</v>
      </c>
      <c r="Y3" s="15" t="s">
        <v>38</v>
      </c>
      <c r="Z3" s="15" t="s">
        <v>31</v>
      </c>
      <c r="AA3" s="15" t="s">
        <v>39</v>
      </c>
    </row>
    <row r="4" spans="1:27" ht="22.5" customHeight="1" x14ac:dyDescent="0.25">
      <c r="A4" s="53"/>
      <c r="B4" s="25" t="s">
        <v>2</v>
      </c>
      <c r="C4" s="57"/>
      <c r="D4" s="3"/>
      <c r="E4" s="4" t="s">
        <v>15</v>
      </c>
      <c r="F4" s="5">
        <f>D4/2975</f>
        <v>0</v>
      </c>
      <c r="G4" s="53"/>
      <c r="H4" s="64">
        <v>27616</v>
      </c>
      <c r="I4" s="64">
        <v>20454</v>
      </c>
      <c r="J4" s="64">
        <v>31640</v>
      </c>
      <c r="K4" s="64">
        <v>16255</v>
      </c>
      <c r="L4" s="64">
        <v>17474</v>
      </c>
      <c r="M4" s="64">
        <v>7629</v>
      </c>
      <c r="N4" s="64">
        <v>20074</v>
      </c>
      <c r="O4" s="47">
        <v>9380</v>
      </c>
      <c r="P4" s="64">
        <v>9974</v>
      </c>
      <c r="Q4" s="64">
        <v>28008</v>
      </c>
      <c r="R4" s="47">
        <v>74127</v>
      </c>
      <c r="S4" s="64">
        <v>11016</v>
      </c>
      <c r="T4" s="47">
        <v>7620</v>
      </c>
      <c r="U4" s="64">
        <v>1348</v>
      </c>
      <c r="V4" s="64" t="s">
        <v>46</v>
      </c>
      <c r="W4" s="64">
        <v>0</v>
      </c>
      <c r="X4" s="64">
        <v>218</v>
      </c>
      <c r="Y4" s="64">
        <v>707</v>
      </c>
      <c r="Z4" s="47">
        <v>92</v>
      </c>
      <c r="AA4" s="64">
        <v>241</v>
      </c>
    </row>
    <row r="5" spans="1:27" x14ac:dyDescent="0.25">
      <c r="A5" s="54"/>
      <c r="B5" s="25"/>
      <c r="C5" s="58"/>
      <c r="D5" s="3"/>
      <c r="E5" s="4" t="s">
        <v>16</v>
      </c>
      <c r="F5" s="5">
        <f t="shared" ref="F5:F7" si="0">D5/2975</f>
        <v>0</v>
      </c>
      <c r="G5" s="54"/>
      <c r="H5" s="64"/>
      <c r="I5" s="64"/>
      <c r="J5" s="64"/>
      <c r="K5" s="64"/>
      <c r="L5" s="64"/>
      <c r="M5" s="64"/>
      <c r="N5" s="64"/>
      <c r="O5" s="48"/>
      <c r="P5" s="64"/>
      <c r="Q5" s="64"/>
      <c r="R5" s="48"/>
      <c r="S5" s="64"/>
      <c r="T5" s="48"/>
      <c r="U5" s="64"/>
      <c r="V5" s="64"/>
      <c r="W5" s="64"/>
      <c r="X5" s="64"/>
      <c r="Y5" s="64"/>
      <c r="Z5" s="48"/>
      <c r="AA5" s="64"/>
    </row>
    <row r="6" spans="1:27" x14ac:dyDescent="0.25">
      <c r="A6" s="54"/>
      <c r="B6" s="25"/>
      <c r="C6" s="58"/>
      <c r="D6" s="3"/>
      <c r="E6" s="4" t="s">
        <v>17</v>
      </c>
      <c r="F6" s="5">
        <f t="shared" si="0"/>
        <v>0</v>
      </c>
      <c r="G6" s="54"/>
      <c r="H6" s="64"/>
      <c r="I6" s="64"/>
      <c r="J6" s="64"/>
      <c r="K6" s="64"/>
      <c r="L6" s="64"/>
      <c r="M6" s="64"/>
      <c r="N6" s="64"/>
      <c r="O6" s="48"/>
      <c r="P6" s="64"/>
      <c r="Q6" s="64"/>
      <c r="R6" s="48"/>
      <c r="S6" s="64"/>
      <c r="T6" s="48"/>
      <c r="U6" s="64"/>
      <c r="V6" s="64"/>
      <c r="W6" s="64"/>
      <c r="X6" s="64"/>
      <c r="Y6" s="64"/>
      <c r="Z6" s="48"/>
      <c r="AA6" s="64"/>
    </row>
    <row r="7" spans="1:27" ht="22.5" x14ac:dyDescent="0.25">
      <c r="A7" s="54"/>
      <c r="B7" s="25"/>
      <c r="C7" s="59"/>
      <c r="D7" s="3"/>
      <c r="E7" s="4" t="s">
        <v>18</v>
      </c>
      <c r="F7" s="5">
        <f t="shared" si="0"/>
        <v>0</v>
      </c>
      <c r="G7" s="54"/>
      <c r="H7" s="64"/>
      <c r="I7" s="64"/>
      <c r="J7" s="64"/>
      <c r="K7" s="64"/>
      <c r="L7" s="64"/>
      <c r="M7" s="64"/>
      <c r="N7" s="64"/>
      <c r="O7" s="49"/>
      <c r="P7" s="64"/>
      <c r="Q7" s="64"/>
      <c r="R7" s="49"/>
      <c r="S7" s="64"/>
      <c r="T7" s="49"/>
      <c r="U7" s="64"/>
      <c r="V7" s="64"/>
      <c r="W7" s="64"/>
      <c r="X7" s="64"/>
      <c r="Y7" s="64"/>
      <c r="Z7" s="49"/>
      <c r="AA7" s="64"/>
    </row>
    <row r="8" spans="1:27" ht="22.5" x14ac:dyDescent="0.25">
      <c r="A8" s="54"/>
      <c r="B8" s="25" t="s">
        <v>3</v>
      </c>
      <c r="C8" s="57"/>
      <c r="D8" s="3"/>
      <c r="E8" s="4" t="s">
        <v>15</v>
      </c>
      <c r="F8" s="6">
        <f>D8/2370</f>
        <v>0</v>
      </c>
      <c r="G8" s="54"/>
      <c r="H8" s="56">
        <v>41420</v>
      </c>
      <c r="I8" s="56">
        <v>28754</v>
      </c>
      <c r="J8" s="56">
        <v>12027</v>
      </c>
      <c r="K8" s="56">
        <v>14799</v>
      </c>
      <c r="L8" s="56">
        <v>19945</v>
      </c>
      <c r="M8" s="56">
        <v>11520</v>
      </c>
      <c r="N8" s="56">
        <v>14966</v>
      </c>
      <c r="O8" s="56">
        <v>7910</v>
      </c>
      <c r="P8" s="56">
        <v>10105</v>
      </c>
      <c r="Q8" s="35">
        <v>31322</v>
      </c>
      <c r="R8" s="35">
        <v>49644</v>
      </c>
      <c r="S8" s="56">
        <v>6030</v>
      </c>
      <c r="T8" s="35">
        <v>4024</v>
      </c>
      <c r="U8" s="56">
        <v>460</v>
      </c>
      <c r="V8" s="56"/>
      <c r="W8" s="56">
        <v>40</v>
      </c>
      <c r="X8" s="56">
        <v>86</v>
      </c>
      <c r="Y8" s="56">
        <v>354</v>
      </c>
      <c r="Z8" s="35">
        <v>74</v>
      </c>
      <c r="AA8" s="56">
        <v>45</v>
      </c>
    </row>
    <row r="9" spans="1:27" x14ac:dyDescent="0.25">
      <c r="A9" s="54"/>
      <c r="B9" s="25"/>
      <c r="C9" s="58"/>
      <c r="D9" s="3"/>
      <c r="E9" s="4" t="s">
        <v>16</v>
      </c>
      <c r="F9" s="6">
        <f>D9/2370</f>
        <v>0</v>
      </c>
      <c r="G9" s="54"/>
      <c r="H9" s="56"/>
      <c r="I9" s="56"/>
      <c r="J9" s="56"/>
      <c r="K9" s="56"/>
      <c r="L9" s="56"/>
      <c r="M9" s="56"/>
      <c r="N9" s="56"/>
      <c r="O9" s="56"/>
      <c r="P9" s="56"/>
      <c r="Q9" s="36"/>
      <c r="R9" s="36"/>
      <c r="S9" s="56"/>
      <c r="T9" s="36"/>
      <c r="U9" s="56"/>
      <c r="V9" s="56"/>
      <c r="W9" s="56"/>
      <c r="X9" s="56"/>
      <c r="Y9" s="56"/>
      <c r="Z9" s="36"/>
      <c r="AA9" s="56"/>
    </row>
    <row r="10" spans="1:27" x14ac:dyDescent="0.25">
      <c r="A10" s="54"/>
      <c r="B10" s="25"/>
      <c r="C10" s="58"/>
      <c r="D10" s="3"/>
      <c r="E10" s="4" t="s">
        <v>17</v>
      </c>
      <c r="F10" s="6">
        <f>D10/2370</f>
        <v>0</v>
      </c>
      <c r="G10" s="54"/>
      <c r="H10" s="56"/>
      <c r="I10" s="56"/>
      <c r="J10" s="56"/>
      <c r="K10" s="56"/>
      <c r="L10" s="56"/>
      <c r="M10" s="56"/>
      <c r="N10" s="56"/>
      <c r="O10" s="56"/>
      <c r="P10" s="56"/>
      <c r="Q10" s="36"/>
      <c r="R10" s="36"/>
      <c r="S10" s="56"/>
      <c r="T10" s="36"/>
      <c r="U10" s="56"/>
      <c r="V10" s="56"/>
      <c r="W10" s="56"/>
      <c r="X10" s="56"/>
      <c r="Y10" s="56"/>
      <c r="Z10" s="36"/>
      <c r="AA10" s="56"/>
    </row>
    <row r="11" spans="1:27" ht="22.5" x14ac:dyDescent="0.25">
      <c r="A11" s="54"/>
      <c r="B11" s="25"/>
      <c r="C11" s="59"/>
      <c r="D11" s="3"/>
      <c r="E11" s="4" t="s">
        <v>18</v>
      </c>
      <c r="F11" s="6">
        <f>D11/2370</f>
        <v>0</v>
      </c>
      <c r="G11" s="54"/>
      <c r="H11" s="56"/>
      <c r="I11" s="56"/>
      <c r="J11" s="56"/>
      <c r="K11" s="56"/>
      <c r="L11" s="56"/>
      <c r="M11" s="56"/>
      <c r="N11" s="56"/>
      <c r="O11" s="56"/>
      <c r="P11" s="56"/>
      <c r="Q11" s="37"/>
      <c r="R11" s="37"/>
      <c r="S11" s="56"/>
      <c r="T11" s="37"/>
      <c r="U11" s="56"/>
      <c r="V11" s="56"/>
      <c r="W11" s="56"/>
      <c r="X11" s="56"/>
      <c r="Y11" s="56"/>
      <c r="Z11" s="37"/>
      <c r="AA11" s="56"/>
    </row>
    <row r="12" spans="1:27" ht="22.5" x14ac:dyDescent="0.25">
      <c r="A12" s="54"/>
      <c r="B12" s="25" t="s">
        <v>4</v>
      </c>
      <c r="C12" s="57"/>
      <c r="D12" s="3"/>
      <c r="E12" s="4" t="s">
        <v>15</v>
      </c>
      <c r="F12" s="6">
        <f>D12/218</f>
        <v>0</v>
      </c>
      <c r="G12" s="54"/>
      <c r="H12" s="56">
        <v>2438</v>
      </c>
      <c r="I12" s="56">
        <v>1734</v>
      </c>
      <c r="J12" s="56">
        <v>2036</v>
      </c>
      <c r="K12" s="56">
        <v>1178</v>
      </c>
      <c r="L12" s="56">
        <v>1078</v>
      </c>
      <c r="M12" s="56">
        <v>1205</v>
      </c>
      <c r="N12" s="56">
        <v>822</v>
      </c>
      <c r="O12" s="56">
        <v>1466</v>
      </c>
      <c r="P12" s="56">
        <v>1024</v>
      </c>
      <c r="Q12" s="35">
        <v>2605</v>
      </c>
      <c r="R12" s="35">
        <v>6930</v>
      </c>
      <c r="S12" s="56">
        <v>810</v>
      </c>
      <c r="T12" s="35">
        <v>272</v>
      </c>
      <c r="U12" s="56">
        <v>250</v>
      </c>
      <c r="V12" s="56" t="s">
        <v>46</v>
      </c>
      <c r="W12" s="56">
        <v>20</v>
      </c>
      <c r="X12" s="56">
        <v>17</v>
      </c>
      <c r="Y12" s="56">
        <v>29</v>
      </c>
      <c r="Z12" s="35">
        <v>50</v>
      </c>
      <c r="AA12" s="56">
        <v>0</v>
      </c>
    </row>
    <row r="13" spans="1:27" x14ac:dyDescent="0.25">
      <c r="A13" s="54"/>
      <c r="B13" s="25"/>
      <c r="C13" s="58"/>
      <c r="D13" s="3"/>
      <c r="E13" s="4" t="s">
        <v>16</v>
      </c>
      <c r="F13" s="6">
        <f>D13/218</f>
        <v>0</v>
      </c>
      <c r="G13" s="54"/>
      <c r="H13" s="56"/>
      <c r="I13" s="56"/>
      <c r="J13" s="56"/>
      <c r="K13" s="56"/>
      <c r="L13" s="56"/>
      <c r="M13" s="56"/>
      <c r="N13" s="56"/>
      <c r="O13" s="56"/>
      <c r="P13" s="56"/>
      <c r="Q13" s="36"/>
      <c r="R13" s="36"/>
      <c r="S13" s="56"/>
      <c r="T13" s="36"/>
      <c r="U13" s="56"/>
      <c r="V13" s="56"/>
      <c r="W13" s="56"/>
      <c r="X13" s="56"/>
      <c r="Y13" s="56"/>
      <c r="Z13" s="36"/>
      <c r="AA13" s="56"/>
    </row>
    <row r="14" spans="1:27" x14ac:dyDescent="0.25">
      <c r="A14" s="54"/>
      <c r="B14" s="25"/>
      <c r="C14" s="58"/>
      <c r="D14" s="3"/>
      <c r="E14" s="4" t="s">
        <v>17</v>
      </c>
      <c r="F14" s="6">
        <f>D14/218</f>
        <v>0</v>
      </c>
      <c r="G14" s="54"/>
      <c r="H14" s="56"/>
      <c r="I14" s="56"/>
      <c r="J14" s="56"/>
      <c r="K14" s="56"/>
      <c r="L14" s="56"/>
      <c r="M14" s="56"/>
      <c r="N14" s="56"/>
      <c r="O14" s="56"/>
      <c r="P14" s="56"/>
      <c r="Q14" s="36"/>
      <c r="R14" s="36"/>
      <c r="S14" s="56"/>
      <c r="T14" s="36"/>
      <c r="U14" s="56"/>
      <c r="V14" s="56"/>
      <c r="W14" s="56"/>
      <c r="X14" s="56"/>
      <c r="Y14" s="56"/>
      <c r="Z14" s="36"/>
      <c r="AA14" s="56"/>
    </row>
    <row r="15" spans="1:27" ht="22.5" x14ac:dyDescent="0.25">
      <c r="A15" s="54"/>
      <c r="B15" s="25"/>
      <c r="C15" s="59"/>
      <c r="D15" s="3"/>
      <c r="E15" s="4" t="s">
        <v>18</v>
      </c>
      <c r="F15" s="6">
        <f>D15/218</f>
        <v>0</v>
      </c>
      <c r="G15" s="54"/>
      <c r="H15" s="56"/>
      <c r="I15" s="56"/>
      <c r="J15" s="56"/>
      <c r="K15" s="56"/>
      <c r="L15" s="56"/>
      <c r="M15" s="56"/>
      <c r="N15" s="56"/>
      <c r="O15" s="56"/>
      <c r="P15" s="56"/>
      <c r="Q15" s="37"/>
      <c r="R15" s="37"/>
      <c r="S15" s="56"/>
      <c r="T15" s="37"/>
      <c r="U15" s="56"/>
      <c r="V15" s="56"/>
      <c r="W15" s="56"/>
      <c r="X15" s="56"/>
      <c r="Y15" s="56"/>
      <c r="Z15" s="37"/>
      <c r="AA15" s="56"/>
    </row>
    <row r="16" spans="1:27" ht="22.5" x14ac:dyDescent="0.25">
      <c r="A16" s="54"/>
      <c r="B16" s="25" t="s">
        <v>8</v>
      </c>
      <c r="C16" s="57"/>
      <c r="D16" s="3"/>
      <c r="E16" s="4" t="s">
        <v>15</v>
      </c>
      <c r="F16" s="6">
        <f>D16/672</f>
        <v>0</v>
      </c>
      <c r="G16" s="54"/>
      <c r="H16" s="56">
        <v>5881</v>
      </c>
      <c r="I16" s="56">
        <v>10884</v>
      </c>
      <c r="J16" s="56">
        <v>2249</v>
      </c>
      <c r="K16" s="56">
        <v>2477</v>
      </c>
      <c r="L16" s="56">
        <v>4303</v>
      </c>
      <c r="M16" s="56">
        <v>2256</v>
      </c>
      <c r="N16" s="56">
        <v>2596</v>
      </c>
      <c r="O16" s="56">
        <v>3184</v>
      </c>
      <c r="P16" s="56">
        <v>2232</v>
      </c>
      <c r="Q16" s="35">
        <v>3430</v>
      </c>
      <c r="R16" s="35">
        <v>12616</v>
      </c>
      <c r="S16" s="56">
        <v>1590</v>
      </c>
      <c r="T16" s="35">
        <v>702</v>
      </c>
      <c r="U16" s="56">
        <v>0</v>
      </c>
      <c r="V16" s="56" t="s">
        <v>46</v>
      </c>
      <c r="W16" s="56">
        <v>46</v>
      </c>
      <c r="X16" s="56">
        <v>44</v>
      </c>
      <c r="Y16" s="56">
        <v>81</v>
      </c>
      <c r="Z16" s="35">
        <v>37</v>
      </c>
      <c r="AA16" s="56">
        <v>28</v>
      </c>
    </row>
    <row r="17" spans="1:27" x14ac:dyDescent="0.25">
      <c r="A17" s="54"/>
      <c r="B17" s="25"/>
      <c r="C17" s="58"/>
      <c r="D17" s="3"/>
      <c r="E17" s="4" t="s">
        <v>16</v>
      </c>
      <c r="F17" s="6">
        <f t="shared" ref="F17:F19" si="1">D17/672</f>
        <v>0</v>
      </c>
      <c r="G17" s="54"/>
      <c r="H17" s="56"/>
      <c r="I17" s="56"/>
      <c r="J17" s="56"/>
      <c r="K17" s="56"/>
      <c r="L17" s="56"/>
      <c r="M17" s="56"/>
      <c r="N17" s="56"/>
      <c r="O17" s="56"/>
      <c r="P17" s="56"/>
      <c r="Q17" s="36"/>
      <c r="R17" s="36"/>
      <c r="S17" s="56"/>
      <c r="T17" s="36"/>
      <c r="U17" s="56"/>
      <c r="V17" s="56"/>
      <c r="W17" s="56"/>
      <c r="X17" s="56"/>
      <c r="Y17" s="56"/>
      <c r="Z17" s="36"/>
      <c r="AA17" s="56"/>
    </row>
    <row r="18" spans="1:27" x14ac:dyDescent="0.25">
      <c r="A18" s="54"/>
      <c r="B18" s="25"/>
      <c r="C18" s="58"/>
      <c r="D18" s="3"/>
      <c r="E18" s="4" t="s">
        <v>17</v>
      </c>
      <c r="F18" s="6">
        <f t="shared" si="1"/>
        <v>0</v>
      </c>
      <c r="G18" s="54"/>
      <c r="H18" s="56"/>
      <c r="I18" s="56"/>
      <c r="J18" s="56"/>
      <c r="K18" s="56"/>
      <c r="L18" s="56"/>
      <c r="M18" s="56"/>
      <c r="N18" s="56"/>
      <c r="O18" s="56"/>
      <c r="P18" s="56"/>
      <c r="Q18" s="36"/>
      <c r="R18" s="36"/>
      <c r="S18" s="56"/>
      <c r="T18" s="36"/>
      <c r="U18" s="56"/>
      <c r="V18" s="56"/>
      <c r="W18" s="56"/>
      <c r="X18" s="56"/>
      <c r="Y18" s="56"/>
      <c r="Z18" s="36"/>
      <c r="AA18" s="56"/>
    </row>
    <row r="19" spans="1:27" ht="22.5" x14ac:dyDescent="0.25">
      <c r="A19" s="54"/>
      <c r="B19" s="25"/>
      <c r="C19" s="59"/>
      <c r="D19" s="3"/>
      <c r="E19" s="4" t="s">
        <v>18</v>
      </c>
      <c r="F19" s="6">
        <f t="shared" si="1"/>
        <v>0</v>
      </c>
      <c r="G19" s="54"/>
      <c r="H19" s="56"/>
      <c r="I19" s="56"/>
      <c r="J19" s="56"/>
      <c r="K19" s="56"/>
      <c r="L19" s="56"/>
      <c r="M19" s="56"/>
      <c r="N19" s="56"/>
      <c r="O19" s="56"/>
      <c r="P19" s="56"/>
      <c r="Q19" s="37"/>
      <c r="R19" s="37"/>
      <c r="S19" s="56"/>
      <c r="T19" s="37"/>
      <c r="U19" s="56"/>
      <c r="V19" s="56"/>
      <c r="W19" s="56"/>
      <c r="X19" s="56"/>
      <c r="Y19" s="56"/>
      <c r="Z19" s="37"/>
      <c r="AA19" s="56"/>
    </row>
    <row r="20" spans="1:27" ht="22.5" x14ac:dyDescent="0.25">
      <c r="A20" s="54"/>
      <c r="B20" s="25" t="s">
        <v>5</v>
      </c>
      <c r="C20" s="57"/>
      <c r="D20" s="3"/>
      <c r="E20" s="4" t="s">
        <v>15</v>
      </c>
      <c r="F20" s="6">
        <f>D20/420</f>
        <v>0</v>
      </c>
      <c r="G20" s="54"/>
      <c r="H20" s="56">
        <v>2984</v>
      </c>
      <c r="I20" s="56">
        <v>5516</v>
      </c>
      <c r="J20" s="56">
        <v>2139</v>
      </c>
      <c r="K20" s="56">
        <v>2656</v>
      </c>
      <c r="L20" s="56">
        <v>2971</v>
      </c>
      <c r="M20" s="56">
        <v>1098</v>
      </c>
      <c r="N20" s="56">
        <v>1733</v>
      </c>
      <c r="O20" s="56">
        <v>1472</v>
      </c>
      <c r="P20" s="56">
        <v>1024</v>
      </c>
      <c r="Q20" s="35">
        <v>3047</v>
      </c>
      <c r="R20" s="35">
        <v>12013</v>
      </c>
      <c r="S20" s="56">
        <v>1408</v>
      </c>
      <c r="T20" s="35">
        <v>1064</v>
      </c>
      <c r="U20" s="56">
        <v>92</v>
      </c>
      <c r="V20" s="56" t="s">
        <v>46</v>
      </c>
      <c r="W20" s="56">
        <v>92</v>
      </c>
      <c r="X20" s="56">
        <v>38</v>
      </c>
      <c r="Y20" s="56">
        <v>142</v>
      </c>
      <c r="Z20" s="35">
        <v>0</v>
      </c>
      <c r="AA20" s="56">
        <v>30</v>
      </c>
    </row>
    <row r="21" spans="1:27" x14ac:dyDescent="0.25">
      <c r="A21" s="54"/>
      <c r="B21" s="25"/>
      <c r="C21" s="58"/>
      <c r="D21" s="3"/>
      <c r="E21" s="4" t="s">
        <v>16</v>
      </c>
      <c r="F21" s="6">
        <f>D21/420</f>
        <v>0</v>
      </c>
      <c r="G21" s="54"/>
      <c r="H21" s="56"/>
      <c r="I21" s="56"/>
      <c r="J21" s="56"/>
      <c r="K21" s="56"/>
      <c r="L21" s="56"/>
      <c r="M21" s="56"/>
      <c r="N21" s="56"/>
      <c r="O21" s="56"/>
      <c r="P21" s="56"/>
      <c r="Q21" s="36"/>
      <c r="R21" s="36"/>
      <c r="S21" s="56"/>
      <c r="T21" s="36"/>
      <c r="U21" s="56"/>
      <c r="V21" s="56"/>
      <c r="W21" s="56"/>
      <c r="X21" s="56"/>
      <c r="Y21" s="56"/>
      <c r="Z21" s="36"/>
      <c r="AA21" s="56"/>
    </row>
    <row r="22" spans="1:27" x14ac:dyDescent="0.25">
      <c r="A22" s="54"/>
      <c r="B22" s="25"/>
      <c r="C22" s="58"/>
      <c r="D22" s="3"/>
      <c r="E22" s="4" t="s">
        <v>17</v>
      </c>
      <c r="F22" s="6">
        <f>D22/420</f>
        <v>0</v>
      </c>
      <c r="G22" s="54"/>
      <c r="H22" s="56"/>
      <c r="I22" s="56"/>
      <c r="J22" s="56"/>
      <c r="K22" s="56"/>
      <c r="L22" s="56"/>
      <c r="M22" s="56"/>
      <c r="N22" s="56"/>
      <c r="O22" s="56"/>
      <c r="P22" s="56"/>
      <c r="Q22" s="36"/>
      <c r="R22" s="36"/>
      <c r="S22" s="56"/>
      <c r="T22" s="36"/>
      <c r="U22" s="56"/>
      <c r="V22" s="56"/>
      <c r="W22" s="56"/>
      <c r="X22" s="56"/>
      <c r="Y22" s="56"/>
      <c r="Z22" s="36"/>
      <c r="AA22" s="56"/>
    </row>
    <row r="23" spans="1:27" ht="22.5" x14ac:dyDescent="0.25">
      <c r="A23" s="54"/>
      <c r="B23" s="25"/>
      <c r="C23" s="59"/>
      <c r="D23" s="3"/>
      <c r="E23" s="4" t="s">
        <v>18</v>
      </c>
      <c r="F23" s="6">
        <f>D23/420</f>
        <v>0</v>
      </c>
      <c r="G23" s="54"/>
      <c r="H23" s="56"/>
      <c r="I23" s="56"/>
      <c r="J23" s="56"/>
      <c r="K23" s="56"/>
      <c r="L23" s="56"/>
      <c r="M23" s="56"/>
      <c r="N23" s="56"/>
      <c r="O23" s="56"/>
      <c r="P23" s="56"/>
      <c r="Q23" s="37"/>
      <c r="R23" s="37"/>
      <c r="S23" s="56"/>
      <c r="T23" s="37"/>
      <c r="U23" s="56"/>
      <c r="V23" s="56"/>
      <c r="W23" s="56"/>
      <c r="X23" s="56"/>
      <c r="Y23" s="56"/>
      <c r="Z23" s="37"/>
      <c r="AA23" s="56"/>
    </row>
    <row r="24" spans="1:27" ht="22.5" x14ac:dyDescent="0.25">
      <c r="A24" s="54"/>
      <c r="B24" s="25" t="s">
        <v>6</v>
      </c>
      <c r="C24" s="57"/>
      <c r="D24" s="3"/>
      <c r="E24" s="4" t="s">
        <v>15</v>
      </c>
      <c r="F24" s="6">
        <f>D24/360</f>
        <v>0</v>
      </c>
      <c r="G24" s="54"/>
      <c r="H24" s="56">
        <v>3466</v>
      </c>
      <c r="I24" s="56">
        <v>6092</v>
      </c>
      <c r="J24" s="56">
        <v>1703</v>
      </c>
      <c r="K24" s="56">
        <v>1849</v>
      </c>
      <c r="L24" s="35">
        <v>3383</v>
      </c>
      <c r="M24" s="35">
        <v>2178</v>
      </c>
      <c r="N24" s="35">
        <v>1759</v>
      </c>
      <c r="O24" s="35">
        <v>814</v>
      </c>
      <c r="P24" s="35">
        <v>2906</v>
      </c>
      <c r="Q24" s="35">
        <v>6667</v>
      </c>
      <c r="R24" s="35">
        <v>9390</v>
      </c>
      <c r="S24" s="35">
        <v>720</v>
      </c>
      <c r="T24" s="35">
        <v>420</v>
      </c>
      <c r="U24" s="35">
        <v>0</v>
      </c>
      <c r="V24" s="56" t="s">
        <v>46</v>
      </c>
      <c r="W24" s="35">
        <v>0</v>
      </c>
      <c r="X24" s="35">
        <v>13</v>
      </c>
      <c r="Y24" s="35">
        <v>99</v>
      </c>
      <c r="Z24" s="35">
        <v>0</v>
      </c>
      <c r="AA24" s="35">
        <v>42</v>
      </c>
    </row>
    <row r="25" spans="1:27" x14ac:dyDescent="0.25">
      <c r="A25" s="54"/>
      <c r="B25" s="25"/>
      <c r="C25" s="58"/>
      <c r="D25" s="3"/>
      <c r="E25" s="4" t="s">
        <v>16</v>
      </c>
      <c r="F25" s="6">
        <f t="shared" ref="F25:F27" si="2">D25/360</f>
        <v>0</v>
      </c>
      <c r="G25" s="54"/>
      <c r="H25" s="56"/>
      <c r="I25" s="56"/>
      <c r="J25" s="56"/>
      <c r="K25" s="5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56"/>
      <c r="W25" s="36"/>
      <c r="X25" s="36"/>
      <c r="Y25" s="36"/>
      <c r="Z25" s="36"/>
      <c r="AA25" s="36"/>
    </row>
    <row r="26" spans="1:27" x14ac:dyDescent="0.25">
      <c r="A26" s="54"/>
      <c r="B26" s="25"/>
      <c r="C26" s="58"/>
      <c r="D26" s="3"/>
      <c r="E26" s="4" t="s">
        <v>17</v>
      </c>
      <c r="F26" s="6">
        <f t="shared" si="2"/>
        <v>0</v>
      </c>
      <c r="G26" s="54"/>
      <c r="H26" s="56"/>
      <c r="I26" s="56"/>
      <c r="J26" s="56"/>
      <c r="K26" s="5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56"/>
      <c r="W26" s="36"/>
      <c r="X26" s="36"/>
      <c r="Y26" s="36"/>
      <c r="Z26" s="36"/>
      <c r="AA26" s="36"/>
    </row>
    <row r="27" spans="1:27" ht="22.5" x14ac:dyDescent="0.25">
      <c r="A27" s="54"/>
      <c r="B27" s="25"/>
      <c r="C27" s="59"/>
      <c r="D27" s="3"/>
      <c r="E27" s="4" t="s">
        <v>18</v>
      </c>
      <c r="F27" s="6">
        <f t="shared" si="2"/>
        <v>0</v>
      </c>
      <c r="G27" s="54"/>
      <c r="H27" s="56"/>
      <c r="I27" s="56"/>
      <c r="J27" s="56"/>
      <c r="K27" s="56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56"/>
      <c r="W27" s="37"/>
      <c r="X27" s="37"/>
      <c r="Y27" s="37"/>
      <c r="Z27" s="37"/>
      <c r="AA27" s="37"/>
    </row>
    <row r="28" spans="1:27" ht="22.5" x14ac:dyDescent="0.25">
      <c r="A28" s="54"/>
      <c r="B28" s="25" t="s">
        <v>7</v>
      </c>
      <c r="C28" s="57"/>
      <c r="D28" s="3"/>
      <c r="E28" s="4" t="s">
        <v>15</v>
      </c>
      <c r="F28" s="6">
        <f>D28/1076</f>
        <v>0</v>
      </c>
      <c r="G28" s="54"/>
      <c r="H28" s="56">
        <v>15172</v>
      </c>
      <c r="I28" s="56">
        <v>16251</v>
      </c>
      <c r="J28" s="56">
        <v>5697</v>
      </c>
      <c r="K28" s="56">
        <v>5378</v>
      </c>
      <c r="L28" s="56">
        <v>6954</v>
      </c>
      <c r="M28" s="56">
        <v>5166</v>
      </c>
      <c r="N28" s="56">
        <v>6513</v>
      </c>
      <c r="O28" s="56">
        <v>2784</v>
      </c>
      <c r="P28" s="56">
        <v>2624</v>
      </c>
      <c r="Q28" s="35">
        <v>13782</v>
      </c>
      <c r="R28" s="35">
        <v>33725</v>
      </c>
      <c r="S28" s="56">
        <v>4140</v>
      </c>
      <c r="T28" s="35">
        <v>2772</v>
      </c>
      <c r="U28" s="56">
        <v>0</v>
      </c>
      <c r="V28" s="56" t="s">
        <v>46</v>
      </c>
      <c r="W28" s="56">
        <v>0</v>
      </c>
      <c r="X28" s="56">
        <v>86</v>
      </c>
      <c r="Y28" s="56">
        <v>222</v>
      </c>
      <c r="Z28" s="35">
        <v>0</v>
      </c>
      <c r="AA28" s="56">
        <v>0</v>
      </c>
    </row>
    <row r="29" spans="1:27" x14ac:dyDescent="0.25">
      <c r="A29" s="54"/>
      <c r="B29" s="25"/>
      <c r="C29" s="58"/>
      <c r="D29" s="3"/>
      <c r="E29" s="4" t="s">
        <v>16</v>
      </c>
      <c r="F29" s="6">
        <f>D29/1076</f>
        <v>0</v>
      </c>
      <c r="G29" s="54"/>
      <c r="H29" s="56"/>
      <c r="I29" s="56"/>
      <c r="J29" s="56"/>
      <c r="K29" s="56"/>
      <c r="L29" s="56"/>
      <c r="M29" s="56"/>
      <c r="N29" s="56"/>
      <c r="O29" s="56"/>
      <c r="P29" s="56"/>
      <c r="Q29" s="36"/>
      <c r="R29" s="36"/>
      <c r="S29" s="56"/>
      <c r="T29" s="36"/>
      <c r="U29" s="56"/>
      <c r="V29" s="56"/>
      <c r="W29" s="56"/>
      <c r="X29" s="56"/>
      <c r="Y29" s="56"/>
      <c r="Z29" s="36"/>
      <c r="AA29" s="56"/>
    </row>
    <row r="30" spans="1:27" x14ac:dyDescent="0.25">
      <c r="A30" s="54"/>
      <c r="B30" s="25"/>
      <c r="C30" s="58"/>
      <c r="D30" s="3"/>
      <c r="E30" s="4" t="s">
        <v>17</v>
      </c>
      <c r="F30" s="6">
        <f>D30/1076</f>
        <v>0</v>
      </c>
      <c r="G30" s="54"/>
      <c r="H30" s="56"/>
      <c r="I30" s="56"/>
      <c r="J30" s="56"/>
      <c r="K30" s="56"/>
      <c r="L30" s="56"/>
      <c r="M30" s="56"/>
      <c r="N30" s="56"/>
      <c r="O30" s="56"/>
      <c r="P30" s="56"/>
      <c r="Q30" s="36"/>
      <c r="R30" s="36"/>
      <c r="S30" s="56"/>
      <c r="T30" s="36"/>
      <c r="U30" s="56"/>
      <c r="V30" s="56"/>
      <c r="W30" s="56"/>
      <c r="X30" s="56"/>
      <c r="Y30" s="56"/>
      <c r="Z30" s="36"/>
      <c r="AA30" s="56"/>
    </row>
    <row r="31" spans="1:27" ht="22.5" x14ac:dyDescent="0.25">
      <c r="A31" s="54"/>
      <c r="B31" s="25"/>
      <c r="C31" s="59"/>
      <c r="D31" s="3"/>
      <c r="E31" s="4" t="s">
        <v>18</v>
      </c>
      <c r="F31" s="6">
        <f>D31/1076</f>
        <v>0</v>
      </c>
      <c r="G31" s="54"/>
      <c r="H31" s="56"/>
      <c r="I31" s="56"/>
      <c r="J31" s="56"/>
      <c r="K31" s="56"/>
      <c r="L31" s="56"/>
      <c r="M31" s="56"/>
      <c r="N31" s="56"/>
      <c r="O31" s="56"/>
      <c r="P31" s="56"/>
      <c r="Q31" s="37"/>
      <c r="R31" s="37"/>
      <c r="S31" s="56"/>
      <c r="T31" s="37"/>
      <c r="U31" s="56"/>
      <c r="V31" s="56"/>
      <c r="W31" s="56"/>
      <c r="X31" s="56"/>
      <c r="Y31" s="56"/>
      <c r="Z31" s="37"/>
      <c r="AA31" s="56"/>
    </row>
    <row r="32" spans="1:27" ht="22.5" x14ac:dyDescent="0.25">
      <c r="A32" s="54"/>
      <c r="B32" s="25" t="s">
        <v>21</v>
      </c>
      <c r="C32" s="57"/>
      <c r="D32" s="3"/>
      <c r="E32" s="4" t="s">
        <v>15</v>
      </c>
      <c r="F32" s="6">
        <f>D32/379</f>
        <v>0</v>
      </c>
      <c r="G32" s="54"/>
      <c r="H32" s="56">
        <v>3710</v>
      </c>
      <c r="I32" s="56">
        <v>4708</v>
      </c>
      <c r="J32" s="56">
        <v>2162</v>
      </c>
      <c r="K32" s="56">
        <v>1346</v>
      </c>
      <c r="L32" s="56">
        <v>2246</v>
      </c>
      <c r="M32" s="56">
        <v>1315</v>
      </c>
      <c r="N32" s="56">
        <v>2162</v>
      </c>
      <c r="O32" s="56">
        <v>1252</v>
      </c>
      <c r="P32" s="56">
        <v>649</v>
      </c>
      <c r="Q32" s="35">
        <v>3691</v>
      </c>
      <c r="R32" s="35">
        <v>6118</v>
      </c>
      <c r="S32" s="56">
        <v>1110</v>
      </c>
      <c r="T32" s="35">
        <v>512</v>
      </c>
      <c r="U32" s="56">
        <v>0</v>
      </c>
      <c r="V32" s="56" t="s">
        <v>46</v>
      </c>
      <c r="W32" s="56">
        <v>92</v>
      </c>
      <c r="X32" s="56">
        <v>23</v>
      </c>
      <c r="Y32" s="56">
        <v>67</v>
      </c>
      <c r="Z32" s="35">
        <v>37</v>
      </c>
      <c r="AA32" s="56">
        <v>0</v>
      </c>
    </row>
    <row r="33" spans="1:27" x14ac:dyDescent="0.25">
      <c r="A33" s="54"/>
      <c r="B33" s="25"/>
      <c r="C33" s="58"/>
      <c r="D33" s="3"/>
      <c r="E33" s="4" t="s">
        <v>16</v>
      </c>
      <c r="F33" s="6">
        <f>D33/379</f>
        <v>0</v>
      </c>
      <c r="G33" s="54"/>
      <c r="H33" s="56"/>
      <c r="I33" s="56"/>
      <c r="J33" s="56"/>
      <c r="K33" s="56"/>
      <c r="L33" s="56"/>
      <c r="M33" s="56"/>
      <c r="N33" s="56"/>
      <c r="O33" s="56"/>
      <c r="P33" s="56"/>
      <c r="Q33" s="36"/>
      <c r="R33" s="36"/>
      <c r="S33" s="56"/>
      <c r="T33" s="36"/>
      <c r="U33" s="56"/>
      <c r="V33" s="56"/>
      <c r="W33" s="56"/>
      <c r="X33" s="56"/>
      <c r="Y33" s="56"/>
      <c r="Z33" s="36"/>
      <c r="AA33" s="56"/>
    </row>
    <row r="34" spans="1:27" x14ac:dyDescent="0.25">
      <c r="A34" s="54"/>
      <c r="B34" s="25"/>
      <c r="C34" s="58"/>
      <c r="D34" s="3"/>
      <c r="E34" s="4" t="s">
        <v>17</v>
      </c>
      <c r="F34" s="6">
        <f>D34/379</f>
        <v>0</v>
      </c>
      <c r="G34" s="54"/>
      <c r="H34" s="56"/>
      <c r="I34" s="56"/>
      <c r="J34" s="56"/>
      <c r="K34" s="56"/>
      <c r="L34" s="56"/>
      <c r="M34" s="56"/>
      <c r="N34" s="56"/>
      <c r="O34" s="56"/>
      <c r="P34" s="56"/>
      <c r="Q34" s="36"/>
      <c r="R34" s="36"/>
      <c r="S34" s="56"/>
      <c r="T34" s="36"/>
      <c r="U34" s="56"/>
      <c r="V34" s="56"/>
      <c r="W34" s="56"/>
      <c r="X34" s="56"/>
      <c r="Y34" s="56"/>
      <c r="Z34" s="36"/>
      <c r="AA34" s="56"/>
    </row>
    <row r="35" spans="1:27" ht="22.5" x14ac:dyDescent="0.25">
      <c r="A35" s="54"/>
      <c r="B35" s="25"/>
      <c r="C35" s="59"/>
      <c r="D35" s="3"/>
      <c r="E35" s="4" t="s">
        <v>18</v>
      </c>
      <c r="F35" s="6">
        <f>D35/379</f>
        <v>0</v>
      </c>
      <c r="G35" s="54"/>
      <c r="H35" s="56"/>
      <c r="I35" s="56"/>
      <c r="J35" s="56"/>
      <c r="K35" s="56"/>
      <c r="L35" s="56"/>
      <c r="M35" s="56"/>
      <c r="N35" s="56"/>
      <c r="O35" s="56"/>
      <c r="P35" s="56"/>
      <c r="Q35" s="37"/>
      <c r="R35" s="37"/>
      <c r="S35" s="56"/>
      <c r="T35" s="37"/>
      <c r="U35" s="56"/>
      <c r="V35" s="56"/>
      <c r="W35" s="56"/>
      <c r="X35" s="56"/>
      <c r="Y35" s="56"/>
      <c r="Z35" s="37"/>
      <c r="AA35" s="56"/>
    </row>
    <row r="36" spans="1:27" ht="22.5" x14ac:dyDescent="0.25">
      <c r="A36" s="54"/>
      <c r="B36" s="25" t="s">
        <v>9</v>
      </c>
      <c r="C36" s="57"/>
      <c r="D36" s="3"/>
      <c r="E36" s="4" t="s">
        <v>15</v>
      </c>
      <c r="F36" s="6">
        <f>D36/120</f>
        <v>0</v>
      </c>
      <c r="G36" s="54"/>
      <c r="H36" s="56">
        <v>2390</v>
      </c>
      <c r="I36" s="56">
        <v>736</v>
      </c>
      <c r="J36" s="56">
        <v>1140</v>
      </c>
      <c r="K36" s="56">
        <v>934</v>
      </c>
      <c r="L36" s="56">
        <v>1403</v>
      </c>
      <c r="M36" s="56">
        <v>536</v>
      </c>
      <c r="N36" s="56">
        <v>460</v>
      </c>
      <c r="O36" s="56">
        <v>184</v>
      </c>
      <c r="P36" s="56">
        <v>0</v>
      </c>
      <c r="Q36" s="8"/>
      <c r="R36" s="35">
        <v>4132</v>
      </c>
      <c r="S36" s="56">
        <v>360</v>
      </c>
      <c r="T36" s="35">
        <v>92</v>
      </c>
      <c r="U36" s="56">
        <v>0</v>
      </c>
      <c r="V36" s="56" t="s">
        <v>46</v>
      </c>
      <c r="W36" s="56">
        <v>0</v>
      </c>
      <c r="X36" s="56">
        <v>7</v>
      </c>
      <c r="Y36" s="56">
        <v>21</v>
      </c>
      <c r="Z36" s="35">
        <v>0</v>
      </c>
      <c r="AA36" s="56">
        <v>0</v>
      </c>
    </row>
    <row r="37" spans="1:27" x14ac:dyDescent="0.25">
      <c r="A37" s="54"/>
      <c r="B37" s="25"/>
      <c r="C37" s="58"/>
      <c r="D37" s="3"/>
      <c r="E37" s="4" t="s">
        <v>16</v>
      </c>
      <c r="F37" s="6">
        <f t="shared" ref="F37:F39" si="3">D37/120</f>
        <v>0</v>
      </c>
      <c r="G37" s="54"/>
      <c r="H37" s="56"/>
      <c r="I37" s="56"/>
      <c r="J37" s="56"/>
      <c r="K37" s="56"/>
      <c r="L37" s="56"/>
      <c r="M37" s="56"/>
      <c r="N37" s="56"/>
      <c r="O37" s="56"/>
      <c r="P37" s="56"/>
      <c r="Q37" s="9">
        <v>1791</v>
      </c>
      <c r="R37" s="36"/>
      <c r="S37" s="56"/>
      <c r="T37" s="36"/>
      <c r="U37" s="56"/>
      <c r="V37" s="56"/>
      <c r="W37" s="56"/>
      <c r="X37" s="56"/>
      <c r="Y37" s="56"/>
      <c r="Z37" s="36"/>
      <c r="AA37" s="56"/>
    </row>
    <row r="38" spans="1:27" x14ac:dyDescent="0.25">
      <c r="A38" s="54"/>
      <c r="B38" s="25"/>
      <c r="C38" s="58"/>
      <c r="D38" s="3"/>
      <c r="E38" s="4" t="s">
        <v>17</v>
      </c>
      <c r="F38" s="6">
        <f t="shared" si="3"/>
        <v>0</v>
      </c>
      <c r="G38" s="54"/>
      <c r="H38" s="56"/>
      <c r="I38" s="56"/>
      <c r="J38" s="56"/>
      <c r="K38" s="56"/>
      <c r="L38" s="56"/>
      <c r="M38" s="56"/>
      <c r="N38" s="56"/>
      <c r="O38" s="56"/>
      <c r="P38" s="56"/>
      <c r="Q38" s="9"/>
      <c r="R38" s="36"/>
      <c r="S38" s="56"/>
      <c r="T38" s="36"/>
      <c r="U38" s="56"/>
      <c r="V38" s="56"/>
      <c r="W38" s="56"/>
      <c r="X38" s="56"/>
      <c r="Y38" s="56"/>
      <c r="Z38" s="36"/>
      <c r="AA38" s="56"/>
    </row>
    <row r="39" spans="1:27" ht="22.5" x14ac:dyDescent="0.25">
      <c r="A39" s="54"/>
      <c r="B39" s="25"/>
      <c r="C39" s="59"/>
      <c r="D39" s="3"/>
      <c r="E39" s="4" t="s">
        <v>18</v>
      </c>
      <c r="F39" s="6">
        <f t="shared" si="3"/>
        <v>0</v>
      </c>
      <c r="G39" s="54"/>
      <c r="H39" s="56"/>
      <c r="I39" s="56"/>
      <c r="J39" s="56"/>
      <c r="K39" s="56"/>
      <c r="L39" s="56"/>
      <c r="M39" s="56"/>
      <c r="N39" s="56"/>
      <c r="O39" s="56"/>
      <c r="P39" s="56"/>
      <c r="Q39" s="10"/>
      <c r="R39" s="37"/>
      <c r="S39" s="56"/>
      <c r="T39" s="37"/>
      <c r="U39" s="56"/>
      <c r="V39" s="56"/>
      <c r="W39" s="56"/>
      <c r="X39" s="56"/>
      <c r="Y39" s="56"/>
      <c r="Z39" s="37"/>
      <c r="AA39" s="56"/>
    </row>
    <row r="40" spans="1:27" ht="22.5" x14ac:dyDescent="0.25">
      <c r="A40" s="54"/>
      <c r="B40" s="25" t="s">
        <v>10</v>
      </c>
      <c r="C40" s="57"/>
      <c r="D40" s="3"/>
      <c r="E40" s="4" t="s">
        <v>15</v>
      </c>
      <c r="F40" s="6">
        <f>D40/1129</f>
        <v>0</v>
      </c>
      <c r="G40" s="54"/>
      <c r="H40" s="56">
        <v>15645</v>
      </c>
      <c r="I40" s="56">
        <v>11818</v>
      </c>
      <c r="J40" s="56">
        <v>7003</v>
      </c>
      <c r="K40" s="56">
        <v>6516</v>
      </c>
      <c r="L40" s="56">
        <v>6554</v>
      </c>
      <c r="M40" s="56">
        <v>3877</v>
      </c>
      <c r="N40" s="56">
        <v>11036</v>
      </c>
      <c r="O40" s="56">
        <v>5073</v>
      </c>
      <c r="P40" s="56">
        <v>2987</v>
      </c>
      <c r="Q40" s="35">
        <v>12252</v>
      </c>
      <c r="R40" s="35">
        <v>29991</v>
      </c>
      <c r="S40" s="56">
        <v>5100</v>
      </c>
      <c r="T40" s="35">
        <v>2820</v>
      </c>
      <c r="U40" s="56">
        <v>324</v>
      </c>
      <c r="V40" s="56" t="s">
        <v>46</v>
      </c>
      <c r="W40" s="56">
        <v>13</v>
      </c>
      <c r="X40" s="56">
        <v>76</v>
      </c>
      <c r="Y40" s="56">
        <v>226</v>
      </c>
      <c r="Z40" s="35">
        <v>0</v>
      </c>
      <c r="AA40" s="56">
        <v>15</v>
      </c>
    </row>
    <row r="41" spans="1:27" x14ac:dyDescent="0.25">
      <c r="A41" s="54"/>
      <c r="B41" s="25"/>
      <c r="C41" s="58"/>
      <c r="D41" s="3"/>
      <c r="E41" s="4" t="s">
        <v>16</v>
      </c>
      <c r="F41" s="6">
        <f t="shared" ref="F41:F43" si="4">D41/1129</f>
        <v>0</v>
      </c>
      <c r="G41" s="54"/>
      <c r="H41" s="56"/>
      <c r="I41" s="56"/>
      <c r="J41" s="56"/>
      <c r="K41" s="56"/>
      <c r="L41" s="56"/>
      <c r="M41" s="56"/>
      <c r="N41" s="56"/>
      <c r="O41" s="56"/>
      <c r="P41" s="56"/>
      <c r="Q41" s="36"/>
      <c r="R41" s="36"/>
      <c r="S41" s="56"/>
      <c r="T41" s="36"/>
      <c r="U41" s="56"/>
      <c r="V41" s="56"/>
      <c r="W41" s="56"/>
      <c r="X41" s="56"/>
      <c r="Y41" s="56"/>
      <c r="Z41" s="36"/>
      <c r="AA41" s="56"/>
    </row>
    <row r="42" spans="1:27" x14ac:dyDescent="0.25">
      <c r="A42" s="54"/>
      <c r="B42" s="25"/>
      <c r="C42" s="58"/>
      <c r="D42" s="3"/>
      <c r="E42" s="4" t="s">
        <v>17</v>
      </c>
      <c r="F42" s="6">
        <f t="shared" si="4"/>
        <v>0</v>
      </c>
      <c r="G42" s="54"/>
      <c r="H42" s="56"/>
      <c r="I42" s="56"/>
      <c r="J42" s="56"/>
      <c r="K42" s="56"/>
      <c r="L42" s="56"/>
      <c r="M42" s="56"/>
      <c r="N42" s="56"/>
      <c r="O42" s="56"/>
      <c r="P42" s="56"/>
      <c r="Q42" s="36"/>
      <c r="R42" s="36"/>
      <c r="S42" s="56"/>
      <c r="T42" s="36"/>
      <c r="U42" s="56"/>
      <c r="V42" s="56"/>
      <c r="W42" s="56"/>
      <c r="X42" s="56"/>
      <c r="Y42" s="56"/>
      <c r="Z42" s="36"/>
      <c r="AA42" s="56"/>
    </row>
    <row r="43" spans="1:27" ht="22.5" x14ac:dyDescent="0.25">
      <c r="A43" s="54"/>
      <c r="B43" s="25"/>
      <c r="C43" s="59"/>
      <c r="D43" s="3"/>
      <c r="E43" s="4" t="s">
        <v>18</v>
      </c>
      <c r="F43" s="6">
        <f t="shared" si="4"/>
        <v>0</v>
      </c>
      <c r="G43" s="54"/>
      <c r="H43" s="56"/>
      <c r="I43" s="56"/>
      <c r="J43" s="56"/>
      <c r="K43" s="56"/>
      <c r="L43" s="56"/>
      <c r="M43" s="56"/>
      <c r="N43" s="56"/>
      <c r="O43" s="56"/>
      <c r="P43" s="56"/>
      <c r="Q43" s="37"/>
      <c r="R43" s="37"/>
      <c r="S43" s="56"/>
      <c r="T43" s="37"/>
      <c r="U43" s="56"/>
      <c r="V43" s="56"/>
      <c r="W43" s="56"/>
      <c r="X43" s="56"/>
      <c r="Y43" s="56"/>
      <c r="Z43" s="37"/>
      <c r="AA43" s="56"/>
    </row>
    <row r="44" spans="1:27" ht="22.5" x14ac:dyDescent="0.25">
      <c r="A44" s="54"/>
      <c r="B44" s="25" t="s">
        <v>11</v>
      </c>
      <c r="C44" s="57"/>
      <c r="D44" s="3"/>
      <c r="E44" s="4" t="s">
        <v>15</v>
      </c>
      <c r="F44" s="6">
        <f>D44/562</f>
        <v>0</v>
      </c>
      <c r="G44" s="54"/>
      <c r="H44" s="35">
        <v>4608</v>
      </c>
      <c r="I44" s="35">
        <v>4611</v>
      </c>
      <c r="J44" s="35">
        <v>4534</v>
      </c>
      <c r="K44" s="35">
        <v>2379</v>
      </c>
      <c r="L44" s="35">
        <v>3057</v>
      </c>
      <c r="M44" s="35">
        <v>1464</v>
      </c>
      <c r="N44" s="35">
        <v>4881</v>
      </c>
      <c r="O44" s="35">
        <v>818</v>
      </c>
      <c r="P44" s="35">
        <v>761</v>
      </c>
      <c r="Q44" s="35">
        <v>6836</v>
      </c>
      <c r="R44" s="35">
        <v>13120</v>
      </c>
      <c r="S44" s="35">
        <v>2910</v>
      </c>
      <c r="T44" s="35">
        <v>1070</v>
      </c>
      <c r="U44" s="35">
        <v>0</v>
      </c>
      <c r="V44" s="56" t="s">
        <v>46</v>
      </c>
      <c r="W44" s="35">
        <v>0</v>
      </c>
      <c r="X44" s="35">
        <v>29</v>
      </c>
      <c r="Y44" s="35">
        <v>51</v>
      </c>
      <c r="Z44" s="35">
        <v>0</v>
      </c>
      <c r="AA44" s="35">
        <v>0</v>
      </c>
    </row>
    <row r="45" spans="1:27" x14ac:dyDescent="0.25">
      <c r="A45" s="54"/>
      <c r="B45" s="25"/>
      <c r="C45" s="58"/>
      <c r="D45" s="3"/>
      <c r="E45" s="4" t="s">
        <v>16</v>
      </c>
      <c r="F45" s="6">
        <f t="shared" ref="F45:F47" si="5">D45/562</f>
        <v>0</v>
      </c>
      <c r="G45" s="54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56"/>
      <c r="W45" s="36"/>
      <c r="X45" s="36"/>
      <c r="Y45" s="36"/>
      <c r="Z45" s="36"/>
      <c r="AA45" s="36"/>
    </row>
    <row r="46" spans="1:27" x14ac:dyDescent="0.25">
      <c r="A46" s="54"/>
      <c r="B46" s="25"/>
      <c r="C46" s="58"/>
      <c r="D46" s="3"/>
      <c r="E46" s="4" t="s">
        <v>17</v>
      </c>
      <c r="F46" s="6">
        <f t="shared" si="5"/>
        <v>0</v>
      </c>
      <c r="G46" s="54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56"/>
      <c r="W46" s="36"/>
      <c r="X46" s="36"/>
      <c r="Y46" s="36"/>
      <c r="Z46" s="36"/>
      <c r="AA46" s="36"/>
    </row>
    <row r="47" spans="1:27" ht="22.5" x14ac:dyDescent="0.25">
      <c r="A47" s="55"/>
      <c r="B47" s="25"/>
      <c r="C47" s="59"/>
      <c r="D47" s="3"/>
      <c r="E47" s="4" t="s">
        <v>18</v>
      </c>
      <c r="F47" s="6">
        <f t="shared" si="5"/>
        <v>0</v>
      </c>
      <c r="G47" s="55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56"/>
      <c r="W47" s="37"/>
      <c r="X47" s="37"/>
      <c r="Y47" s="37"/>
      <c r="Z47" s="37"/>
      <c r="AA47" s="37"/>
    </row>
    <row r="48" spans="1:27" ht="25.5" customHeight="1" x14ac:dyDescent="0.25">
      <c r="A48" s="25" t="s">
        <v>47</v>
      </c>
      <c r="B48" s="25"/>
      <c r="C48" s="25"/>
      <c r="D48" s="25"/>
      <c r="E48" s="25"/>
      <c r="F48" s="25"/>
      <c r="G48" s="25"/>
      <c r="H48" s="23">
        <f>SUM(H4:H47)</f>
        <v>125330</v>
      </c>
      <c r="I48" s="23">
        <f t="shared" ref="I48:AA48" si="6">SUM(I4:I47)</f>
        <v>111558</v>
      </c>
      <c r="J48" s="23">
        <f t="shared" si="6"/>
        <v>72330</v>
      </c>
      <c r="K48" s="23">
        <f t="shared" si="6"/>
        <v>55767</v>
      </c>
      <c r="L48" s="23">
        <f t="shared" si="6"/>
        <v>69368</v>
      </c>
      <c r="M48" s="23">
        <f t="shared" si="6"/>
        <v>38244</v>
      </c>
      <c r="N48" s="23">
        <f t="shared" si="6"/>
        <v>67002</v>
      </c>
      <c r="O48" s="23">
        <f t="shared" si="6"/>
        <v>34337</v>
      </c>
      <c r="P48" s="23">
        <f t="shared" si="6"/>
        <v>34286</v>
      </c>
      <c r="Q48" s="23">
        <f t="shared" si="6"/>
        <v>113431</v>
      </c>
      <c r="R48" s="23">
        <f t="shared" si="6"/>
        <v>251806</v>
      </c>
      <c r="S48" s="23">
        <f t="shared" si="6"/>
        <v>35194</v>
      </c>
      <c r="T48" s="23">
        <f t="shared" si="6"/>
        <v>21368</v>
      </c>
      <c r="U48" s="23">
        <f t="shared" si="6"/>
        <v>2474</v>
      </c>
      <c r="V48" s="23">
        <f t="shared" si="6"/>
        <v>0</v>
      </c>
      <c r="W48" s="23">
        <f t="shared" si="6"/>
        <v>303</v>
      </c>
      <c r="X48" s="23">
        <f t="shared" si="6"/>
        <v>637</v>
      </c>
      <c r="Y48" s="23">
        <f t="shared" si="6"/>
        <v>1999</v>
      </c>
      <c r="Z48" s="23">
        <f t="shared" si="6"/>
        <v>290</v>
      </c>
      <c r="AA48" s="23">
        <f t="shared" si="6"/>
        <v>401</v>
      </c>
    </row>
    <row r="49" spans="1:27" ht="27" customHeight="1" x14ac:dyDescent="0.2">
      <c r="A49" s="25" t="s">
        <v>48</v>
      </c>
      <c r="B49" s="25"/>
      <c r="C49" s="25"/>
      <c r="D49" s="25"/>
      <c r="E49" s="25"/>
      <c r="F49" s="25"/>
      <c r="G49" s="25"/>
      <c r="H49" s="16">
        <v>6.4500000000000002E-2</v>
      </c>
      <c r="I49" s="16">
        <v>5.8500000000000003E-2</v>
      </c>
      <c r="J49" s="17">
        <v>0.10717999</v>
      </c>
      <c r="K49" s="18">
        <v>6.6000000000000003E-2</v>
      </c>
      <c r="L49" s="18">
        <v>4.8000000000000001E-2</v>
      </c>
      <c r="M49" s="19">
        <v>0.03</v>
      </c>
      <c r="N49" s="19">
        <v>0.09</v>
      </c>
      <c r="O49" s="19">
        <v>0.23499999999999999</v>
      </c>
      <c r="P49" s="20">
        <v>0.1034559</v>
      </c>
      <c r="Q49" s="16">
        <v>0.1205</v>
      </c>
      <c r="R49" s="18">
        <v>9.7000000000000003E-2</v>
      </c>
      <c r="S49" s="21">
        <v>8.9969999999999994E-2</v>
      </c>
      <c r="T49" s="19">
        <v>0.22</v>
      </c>
      <c r="U49" s="19">
        <v>0.12</v>
      </c>
      <c r="V49" s="11">
        <v>0</v>
      </c>
      <c r="W49" s="19">
        <v>3.27</v>
      </c>
      <c r="X49" s="19">
        <v>4.8600000000000003</v>
      </c>
      <c r="Y49" s="19">
        <v>11.52</v>
      </c>
      <c r="Z49" s="19">
        <v>2.21</v>
      </c>
      <c r="AA49" s="19">
        <v>0.52</v>
      </c>
    </row>
    <row r="50" spans="1:27" ht="24" customHeight="1" x14ac:dyDescent="0.25">
      <c r="A50" s="25" t="s">
        <v>49</v>
      </c>
      <c r="B50" s="25"/>
      <c r="C50" s="25"/>
      <c r="D50" s="25"/>
      <c r="E50" s="25"/>
      <c r="F50" s="25"/>
      <c r="G50" s="25"/>
      <c r="H50" s="22">
        <f>H48*H49</f>
        <v>8083.7849999999999</v>
      </c>
      <c r="I50" s="22">
        <f t="shared" ref="I50:AA50" si="7">I48*I49</f>
        <v>6526.143</v>
      </c>
      <c r="J50" s="22">
        <f t="shared" si="7"/>
        <v>7752.3286767</v>
      </c>
      <c r="K50" s="22">
        <f t="shared" si="7"/>
        <v>3680.6220000000003</v>
      </c>
      <c r="L50" s="22">
        <f t="shared" si="7"/>
        <v>3329.6640000000002</v>
      </c>
      <c r="M50" s="22">
        <f t="shared" si="7"/>
        <v>1147.32</v>
      </c>
      <c r="N50" s="22">
        <f t="shared" si="7"/>
        <v>6030.1799999999994</v>
      </c>
      <c r="O50" s="22">
        <f t="shared" si="7"/>
        <v>8069.1949999999997</v>
      </c>
      <c r="P50" s="22">
        <f t="shared" si="7"/>
        <v>3547.0889874</v>
      </c>
      <c r="Q50" s="22">
        <f t="shared" si="7"/>
        <v>13668.4355</v>
      </c>
      <c r="R50" s="22">
        <f t="shared" si="7"/>
        <v>24425.182000000001</v>
      </c>
      <c r="S50" s="22">
        <f t="shared" si="7"/>
        <v>3166.40418</v>
      </c>
      <c r="T50" s="22">
        <f t="shared" si="7"/>
        <v>4700.96</v>
      </c>
      <c r="U50" s="22">
        <f t="shared" si="7"/>
        <v>296.88</v>
      </c>
      <c r="V50" s="22">
        <f t="shared" si="7"/>
        <v>0</v>
      </c>
      <c r="W50" s="22">
        <f t="shared" si="7"/>
        <v>990.81000000000006</v>
      </c>
      <c r="X50" s="22">
        <f t="shared" si="7"/>
        <v>3095.82</v>
      </c>
      <c r="Y50" s="22">
        <f t="shared" si="7"/>
        <v>23028.48</v>
      </c>
      <c r="Z50" s="22">
        <f t="shared" si="7"/>
        <v>640.9</v>
      </c>
      <c r="AA50" s="22">
        <f t="shared" si="7"/>
        <v>208.52</v>
      </c>
    </row>
    <row r="51" spans="1:27" ht="20.25" customHeight="1" x14ac:dyDescent="0.25">
      <c r="A51" s="25" t="s">
        <v>51</v>
      </c>
      <c r="B51" s="25"/>
      <c r="C51" s="25"/>
      <c r="D51" s="25"/>
      <c r="E51" s="25"/>
      <c r="F51" s="25"/>
      <c r="G51" s="25"/>
      <c r="H51" s="38">
        <f>H50+I50+J50+K50+L50+M50+N50+O50+P50+Q50+R50+S50+T50+U50+V50+W50+X50+Y50+Z50+AA50</f>
        <v>122388.71834409999</v>
      </c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1:27" ht="22.5" customHeight="1" x14ac:dyDescent="0.25">
      <c r="A52" s="25" t="s">
        <v>50</v>
      </c>
      <c r="B52" s="25"/>
      <c r="C52" s="25"/>
      <c r="D52" s="25"/>
      <c r="E52" s="25"/>
      <c r="F52" s="25"/>
      <c r="G52" s="25"/>
      <c r="H52" s="28" t="s">
        <v>44</v>
      </c>
      <c r="I52" s="25"/>
      <c r="J52" s="25"/>
      <c r="K52" s="25"/>
      <c r="L52" s="25"/>
      <c r="M52" s="25"/>
      <c r="N52" s="25"/>
      <c r="O52" s="25"/>
      <c r="P52" s="25"/>
      <c r="Q52" s="25"/>
      <c r="R52" s="25" t="s">
        <v>17</v>
      </c>
      <c r="S52" s="25"/>
      <c r="T52" s="25"/>
      <c r="U52" s="25" t="s">
        <v>18</v>
      </c>
      <c r="V52" s="25"/>
      <c r="W52" s="25" t="s">
        <v>16</v>
      </c>
      <c r="X52" s="25"/>
      <c r="Y52" s="25"/>
      <c r="Z52" s="25"/>
      <c r="AA52" s="25"/>
    </row>
    <row r="53" spans="1:27" ht="29.25" customHeight="1" x14ac:dyDescent="0.25">
      <c r="A53" s="25"/>
      <c r="B53" s="25"/>
      <c r="C53" s="25"/>
      <c r="D53" s="25"/>
      <c r="E53" s="25"/>
      <c r="F53" s="25"/>
      <c r="G53" s="25"/>
      <c r="H53" s="29">
        <f>H50+I50+J50+K50+L50+M50+N50+O50+P50+Q50</f>
        <v>61834.762164099993</v>
      </c>
      <c r="I53" s="29"/>
      <c r="J53" s="29"/>
      <c r="K53" s="29"/>
      <c r="L53" s="29"/>
      <c r="M53" s="29"/>
      <c r="N53" s="29"/>
      <c r="O53" s="29"/>
      <c r="P53" s="29"/>
      <c r="Q53" s="29"/>
      <c r="R53" s="30">
        <f>R50+S50+T50</f>
        <v>32292.546180000001</v>
      </c>
      <c r="S53" s="31"/>
      <c r="T53" s="32"/>
      <c r="U53" s="33">
        <f>U50+V50</f>
        <v>296.88</v>
      </c>
      <c r="V53" s="34"/>
      <c r="W53" s="33">
        <f>W50+X50+Y50+Z50+AA50</f>
        <v>27964.530000000002</v>
      </c>
      <c r="X53" s="33"/>
      <c r="Y53" s="33"/>
      <c r="Z53" s="33"/>
      <c r="AA53" s="33"/>
    </row>
    <row r="54" spans="1:27" ht="34.5" customHeight="1" x14ac:dyDescent="0.25">
      <c r="A54" s="25" t="s">
        <v>52</v>
      </c>
      <c r="B54" s="25"/>
      <c r="C54" s="25"/>
      <c r="D54" s="25"/>
      <c r="E54" s="25"/>
      <c r="F54" s="25"/>
      <c r="G54" s="25"/>
      <c r="H54" s="26">
        <v>2184600</v>
      </c>
      <c r="I54" s="26"/>
      <c r="J54" s="26"/>
      <c r="K54" s="26"/>
      <c r="L54" s="26"/>
      <c r="M54" s="26"/>
      <c r="N54" s="26"/>
      <c r="O54" s="26"/>
      <c r="P54" s="26"/>
      <c r="Q54" s="26"/>
      <c r="R54" s="26">
        <v>130000</v>
      </c>
      <c r="S54" s="26"/>
      <c r="T54" s="26"/>
      <c r="U54" s="26">
        <v>50000</v>
      </c>
      <c r="V54" s="26"/>
      <c r="W54" s="26">
        <v>545400</v>
      </c>
      <c r="X54" s="26"/>
      <c r="Y54" s="26"/>
      <c r="Z54" s="26"/>
      <c r="AA54" s="26"/>
    </row>
    <row r="59" spans="1:27" ht="22.5" customHeight="1" x14ac:dyDescent="0.25">
      <c r="B59" s="27" t="s">
        <v>40</v>
      </c>
      <c r="C59" s="27"/>
      <c r="D59" s="27"/>
    </row>
    <row r="60" spans="1:27" x14ac:dyDescent="0.25">
      <c r="A60" s="1">
        <v>1</v>
      </c>
      <c r="B60" s="24" t="s">
        <v>53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27" ht="30.75" customHeight="1" x14ac:dyDescent="0.25">
      <c r="A61" s="1">
        <v>2</v>
      </c>
      <c r="B61" s="24" t="s">
        <v>54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27" x14ac:dyDescent="0.25">
      <c r="A62" s="1">
        <v>3</v>
      </c>
      <c r="B62" s="24" t="s">
        <v>55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</sheetData>
  <mergeCells count="276">
    <mergeCell ref="Y44:Y47"/>
    <mergeCell ref="AA32:AA35"/>
    <mergeCell ref="AA36:AA39"/>
    <mergeCell ref="AA40:AA43"/>
    <mergeCell ref="AA44:AA47"/>
    <mergeCell ref="Z32:Z35"/>
    <mergeCell ref="Z36:Z39"/>
    <mergeCell ref="Z40:Z43"/>
    <mergeCell ref="B1:D2"/>
    <mergeCell ref="Y8:Y11"/>
    <mergeCell ref="AA8:AA11"/>
    <mergeCell ref="Y12:Y15"/>
    <mergeCell ref="AA12:AA15"/>
    <mergeCell ref="Y16:Y19"/>
    <mergeCell ref="AA16:AA19"/>
    <mergeCell ref="Y20:Y23"/>
    <mergeCell ref="AA20:AA23"/>
    <mergeCell ref="A1:A3"/>
    <mergeCell ref="E1:E3"/>
    <mergeCell ref="F1:F3"/>
    <mergeCell ref="C4:C7"/>
    <mergeCell ref="H4:H7"/>
    <mergeCell ref="I4:I7"/>
    <mergeCell ref="J4:J7"/>
    <mergeCell ref="K4:K7"/>
    <mergeCell ref="L4:L7"/>
    <mergeCell ref="H1:AA1"/>
    <mergeCell ref="Y4:Y7"/>
    <mergeCell ref="AA4:AA7"/>
    <mergeCell ref="M4:M7"/>
    <mergeCell ref="N4:N7"/>
    <mergeCell ref="O4:O7"/>
    <mergeCell ref="P4:P7"/>
    <mergeCell ref="S4:S7"/>
    <mergeCell ref="U4:U7"/>
    <mergeCell ref="V4:V7"/>
    <mergeCell ref="W4:W7"/>
    <mergeCell ref="X4:X7"/>
    <mergeCell ref="T4:T7"/>
    <mergeCell ref="Z4:Z7"/>
    <mergeCell ref="Q4:Q7"/>
    <mergeCell ref="I8:I11"/>
    <mergeCell ref="J8:J11"/>
    <mergeCell ref="K8:K11"/>
    <mergeCell ref="L8:L11"/>
    <mergeCell ref="M8:M11"/>
    <mergeCell ref="N8:N11"/>
    <mergeCell ref="O8:O11"/>
    <mergeCell ref="P8:P11"/>
    <mergeCell ref="B44:B47"/>
    <mergeCell ref="B20:B23"/>
    <mergeCell ref="B24:B27"/>
    <mergeCell ref="B28:B31"/>
    <mergeCell ref="B32:B35"/>
    <mergeCell ref="B36:B39"/>
    <mergeCell ref="B40:B43"/>
    <mergeCell ref="B8:B11"/>
    <mergeCell ref="B12:B15"/>
    <mergeCell ref="B16:B19"/>
    <mergeCell ref="C8:C11"/>
    <mergeCell ref="C12:C15"/>
    <mergeCell ref="C16:C19"/>
    <mergeCell ref="C40:C43"/>
    <mergeCell ref="C44:C47"/>
    <mergeCell ref="C20:C23"/>
    <mergeCell ref="U8:U11"/>
    <mergeCell ref="V8:V11"/>
    <mergeCell ref="W8:W11"/>
    <mergeCell ref="K16:K19"/>
    <mergeCell ref="L16:L19"/>
    <mergeCell ref="X8:X11"/>
    <mergeCell ref="H12:H15"/>
    <mergeCell ref="I12:I15"/>
    <mergeCell ref="J12:J15"/>
    <mergeCell ref="K12:K15"/>
    <mergeCell ref="L12:L15"/>
    <mergeCell ref="M12:M15"/>
    <mergeCell ref="N12:N15"/>
    <mergeCell ref="O12:O15"/>
    <mergeCell ref="P12:P15"/>
    <mergeCell ref="S12:S15"/>
    <mergeCell ref="U12:U15"/>
    <mergeCell ref="V12:V15"/>
    <mergeCell ref="W12:W15"/>
    <mergeCell ref="X12:X15"/>
    <mergeCell ref="U16:U19"/>
    <mergeCell ref="V16:V19"/>
    <mergeCell ref="W16:W19"/>
    <mergeCell ref="H8:H11"/>
    <mergeCell ref="X16:X19"/>
    <mergeCell ref="H20:H23"/>
    <mergeCell ref="I20:I23"/>
    <mergeCell ref="J20:J23"/>
    <mergeCell ref="K20:K23"/>
    <mergeCell ref="L20:L23"/>
    <mergeCell ref="M20:M23"/>
    <mergeCell ref="N20:N23"/>
    <mergeCell ref="O20:O23"/>
    <mergeCell ref="P20:P23"/>
    <mergeCell ref="S20:S23"/>
    <mergeCell ref="U20:U23"/>
    <mergeCell ref="V20:V23"/>
    <mergeCell ref="M16:M19"/>
    <mergeCell ref="N16:N19"/>
    <mergeCell ref="O16:O19"/>
    <mergeCell ref="P16:P19"/>
    <mergeCell ref="S16:S19"/>
    <mergeCell ref="H16:H19"/>
    <mergeCell ref="I16:I19"/>
    <mergeCell ref="J16:J19"/>
    <mergeCell ref="W20:W23"/>
    <mergeCell ref="U28:U31"/>
    <mergeCell ref="V28:V31"/>
    <mergeCell ref="X20:X23"/>
    <mergeCell ref="H24:H27"/>
    <mergeCell ref="I24:I27"/>
    <mergeCell ref="J24:J27"/>
    <mergeCell ref="K24:K27"/>
    <mergeCell ref="L24:L27"/>
    <mergeCell ref="M24:M27"/>
    <mergeCell ref="N24:N27"/>
    <mergeCell ref="O24:O27"/>
    <mergeCell ref="P24:P27"/>
    <mergeCell ref="S24:S27"/>
    <mergeCell ref="U24:U27"/>
    <mergeCell ref="V24:V27"/>
    <mergeCell ref="W24:W27"/>
    <mergeCell ref="X24:X27"/>
    <mergeCell ref="W28:W31"/>
    <mergeCell ref="X28:X31"/>
    <mergeCell ref="M28:M31"/>
    <mergeCell ref="N28:N31"/>
    <mergeCell ref="O28:O31"/>
    <mergeCell ref="P28:P31"/>
    <mergeCell ref="S28:S31"/>
    <mergeCell ref="L28:L31"/>
    <mergeCell ref="X32:X35"/>
    <mergeCell ref="H36:H39"/>
    <mergeCell ref="I36:I39"/>
    <mergeCell ref="J36:J39"/>
    <mergeCell ref="K36:K39"/>
    <mergeCell ref="L36:L39"/>
    <mergeCell ref="M36:M39"/>
    <mergeCell ref="N36:N39"/>
    <mergeCell ref="O36:O39"/>
    <mergeCell ref="P36:P39"/>
    <mergeCell ref="S36:S39"/>
    <mergeCell ref="U36:U39"/>
    <mergeCell ref="V36:V39"/>
    <mergeCell ref="W36:W39"/>
    <mergeCell ref="X36:X39"/>
    <mergeCell ref="S32:S35"/>
    <mergeCell ref="U32:U35"/>
    <mergeCell ref="V32:V35"/>
    <mergeCell ref="H28:H31"/>
    <mergeCell ref="I28:I31"/>
    <mergeCell ref="J28:J31"/>
    <mergeCell ref="H32:H35"/>
    <mergeCell ref="I32:I35"/>
    <mergeCell ref="I40:I43"/>
    <mergeCell ref="J40:J43"/>
    <mergeCell ref="K40:K43"/>
    <mergeCell ref="L40:L43"/>
    <mergeCell ref="W32:W35"/>
    <mergeCell ref="Q32:Q35"/>
    <mergeCell ref="Q40:Q43"/>
    <mergeCell ref="N32:N35"/>
    <mergeCell ref="O32:O35"/>
    <mergeCell ref="P32:P35"/>
    <mergeCell ref="J32:J35"/>
    <mergeCell ref="K32:K35"/>
    <mergeCell ref="L32:L35"/>
    <mergeCell ref="M32:M35"/>
    <mergeCell ref="G1:G3"/>
    <mergeCell ref="G4:G47"/>
    <mergeCell ref="U40:U43"/>
    <mergeCell ref="V40:V43"/>
    <mergeCell ref="W40:W43"/>
    <mergeCell ref="X40:X43"/>
    <mergeCell ref="H44:H47"/>
    <mergeCell ref="I44:I47"/>
    <mergeCell ref="J44:J47"/>
    <mergeCell ref="K44:K47"/>
    <mergeCell ref="L44:L47"/>
    <mergeCell ref="M44:M47"/>
    <mergeCell ref="N44:N47"/>
    <mergeCell ref="O44:O47"/>
    <mergeCell ref="P44:P47"/>
    <mergeCell ref="S44:S47"/>
    <mergeCell ref="U44:U47"/>
    <mergeCell ref="V44:V47"/>
    <mergeCell ref="M40:M43"/>
    <mergeCell ref="N40:N43"/>
    <mergeCell ref="O40:O43"/>
    <mergeCell ref="P40:P43"/>
    <mergeCell ref="S40:S43"/>
    <mergeCell ref="H40:H43"/>
    <mergeCell ref="T32:T35"/>
    <mergeCell ref="T36:T39"/>
    <mergeCell ref="T40:T43"/>
    <mergeCell ref="R4:R7"/>
    <mergeCell ref="R8:R11"/>
    <mergeCell ref="R12:R15"/>
    <mergeCell ref="R16:R19"/>
    <mergeCell ref="R20:R23"/>
    <mergeCell ref="R28:R31"/>
    <mergeCell ref="R32:R35"/>
    <mergeCell ref="R36:R39"/>
    <mergeCell ref="R40:R43"/>
    <mergeCell ref="S8:S11"/>
    <mergeCell ref="W2:AA2"/>
    <mergeCell ref="H2:Q2"/>
    <mergeCell ref="R2:T2"/>
    <mergeCell ref="U2:V2"/>
    <mergeCell ref="Z8:Z11"/>
    <mergeCell ref="Z12:Z15"/>
    <mergeCell ref="Z16:Z19"/>
    <mergeCell ref="Z20:Z23"/>
    <mergeCell ref="Z28:Z31"/>
    <mergeCell ref="Q8:Q11"/>
    <mergeCell ref="Q12:Q15"/>
    <mergeCell ref="Q16:Q19"/>
    <mergeCell ref="Q20:Q23"/>
    <mergeCell ref="R24:R27"/>
    <mergeCell ref="Z24:Z27"/>
    <mergeCell ref="T24:T27"/>
    <mergeCell ref="Q24:Q27"/>
    <mergeCell ref="Q28:Q31"/>
    <mergeCell ref="T8:T11"/>
    <mergeCell ref="T12:T15"/>
    <mergeCell ref="T16:T19"/>
    <mergeCell ref="T20:T23"/>
    <mergeCell ref="T28:T31"/>
    <mergeCell ref="K28:K31"/>
    <mergeCell ref="R44:R47"/>
    <mergeCell ref="Z44:Z47"/>
    <mergeCell ref="T44:T47"/>
    <mergeCell ref="Q44:Q47"/>
    <mergeCell ref="A48:G48"/>
    <mergeCell ref="A49:G49"/>
    <mergeCell ref="A50:G50"/>
    <mergeCell ref="A51:G51"/>
    <mergeCell ref="H51:AA51"/>
    <mergeCell ref="W44:W47"/>
    <mergeCell ref="X44:X47"/>
    <mergeCell ref="A4:A47"/>
    <mergeCell ref="B4:B7"/>
    <mergeCell ref="C24:C27"/>
    <mergeCell ref="C28:C31"/>
    <mergeCell ref="C32:C35"/>
    <mergeCell ref="C36:C39"/>
    <mergeCell ref="Y24:Y27"/>
    <mergeCell ref="AA24:AA27"/>
    <mergeCell ref="Y28:Y31"/>
    <mergeCell ref="AA28:AA31"/>
    <mergeCell ref="Y32:Y35"/>
    <mergeCell ref="Y36:Y39"/>
    <mergeCell ref="Y40:Y43"/>
    <mergeCell ref="H52:Q52"/>
    <mergeCell ref="R52:T52"/>
    <mergeCell ref="U52:V52"/>
    <mergeCell ref="W52:AA52"/>
    <mergeCell ref="A52:G53"/>
    <mergeCell ref="H53:Q53"/>
    <mergeCell ref="R53:T53"/>
    <mergeCell ref="U53:V53"/>
    <mergeCell ref="W53:AA53"/>
    <mergeCell ref="B62:M62"/>
    <mergeCell ref="A54:G54"/>
    <mergeCell ref="H54:Q54"/>
    <mergeCell ref="R54:T54"/>
    <mergeCell ref="U54:V54"/>
    <mergeCell ref="W54:AA54"/>
    <mergeCell ref="B59:D59"/>
    <mergeCell ref="B60:P60"/>
    <mergeCell ref="B61:M61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1-31 ივლისი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Irina Gobejishvili</cp:lastModifiedBy>
  <cp:lastPrinted>2017-07-19T05:59:11Z</cp:lastPrinted>
  <dcterms:created xsi:type="dcterms:W3CDTF">2017-07-04T16:30:54Z</dcterms:created>
  <dcterms:modified xsi:type="dcterms:W3CDTF">2017-07-31T13:57:35Z</dcterms:modified>
</cp:coreProperties>
</file>